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3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D21" i="1"/>
  <c r="D20"/>
  <c r="D18"/>
  <c r="D15"/>
  <c r="D14"/>
  <c r="C14"/>
  <c r="D13"/>
  <c r="C13"/>
  <c r="C16" s="1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D16" s="1"/>
  <c r="C3"/>
  <c r="D19" l="1"/>
</calcChain>
</file>

<file path=xl/sharedStrings.xml><?xml version="1.0" encoding="utf-8"?>
<sst xmlns="http://schemas.openxmlformats.org/spreadsheetml/2006/main" count="36" uniqueCount="36">
  <si>
    <t>Звіт з послуги по управлінню багатоквартирним будинком       № 25 по вул.Героїв України</t>
  </si>
  <si>
    <t>№</t>
  </si>
  <si>
    <t>Складові послуги</t>
  </si>
  <si>
    <t>затверджений тариф, грн/м2 з ПДВ</t>
  </si>
  <si>
    <t>факт, грн/м2 з ПДВ</t>
  </si>
  <si>
    <t>1.</t>
  </si>
  <si>
    <t>Утримання спільного майна багатоквартирного будинку та прибудинкової території</t>
  </si>
  <si>
    <t>1.1.</t>
  </si>
  <si>
    <t>прибирання прибудинкової території</t>
  </si>
  <si>
    <t>1.2.</t>
  </si>
  <si>
    <t>технічне обслуговування внутрішньобудинкових систем</t>
  </si>
  <si>
    <t>1.3.</t>
  </si>
  <si>
    <t>дератизація</t>
  </si>
  <si>
    <t>1.4.</t>
  </si>
  <si>
    <t>дезинсекція</t>
  </si>
  <si>
    <t>1.5.</t>
  </si>
  <si>
    <t>обслуговування димовентиляційних каналів</t>
  </si>
  <si>
    <t>1.6.</t>
  </si>
  <si>
    <t>технічне обслуговування мереж електропостачання та електрообладнання</t>
  </si>
  <si>
    <t>1.7.</t>
  </si>
  <si>
    <t>прибирання, посипання частини прибудинкової території, призначеної для проходу та роїзду, протиожеледними сумішами</t>
  </si>
  <si>
    <t>2.</t>
  </si>
  <si>
    <t>Поточний ремонт спільного майна багатоквартирного будинку</t>
  </si>
  <si>
    <t>2.1.</t>
  </si>
  <si>
    <t>поточний ремонт конструктивних елементів та внутрішньобудинкових систем</t>
  </si>
  <si>
    <t>3.</t>
  </si>
  <si>
    <t>Оплата послуг щодо енергопостачання спільного майна багатоквартирного будинку</t>
  </si>
  <si>
    <t>3.1.</t>
  </si>
  <si>
    <t>освітлення місць загального користування</t>
  </si>
  <si>
    <t>4.</t>
  </si>
  <si>
    <t>Винагорода управителю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</si>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</sst>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3/&#1079;&#1074;&#1110;&#1090;/&#1079;&#1074;&#1110;&#1090;%20&#1052;&#1072;&#1103;&#1082;&#1086;&#1074;&#1089;&#1082;&#1086;&#1075;&#1086;,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1/&#1073;&#1091;&#1083;.&#1043;&#1077;&#1088;&#1086;&#1077;&#1074;%20&#1050;&#1086;&#1089;&#1084;&#1086;&#1089;&#107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асчет"/>
      <sheetName val="план"/>
      <sheetName val="2023"/>
    </sheetNames>
    <sheetDataSet>
      <sheetData sheetId="0">
        <row r="4">
          <cell r="C4">
            <v>2603.9</v>
          </cell>
        </row>
        <row r="83">
          <cell r="C83">
            <v>125723.6</v>
          </cell>
        </row>
        <row r="84">
          <cell r="C84">
            <v>106417.84166666667</v>
          </cell>
        </row>
        <row r="85">
          <cell r="D85">
            <v>43384.915967419991</v>
          </cell>
          <cell r="E85">
            <v>65068.496781490001</v>
          </cell>
          <cell r="F85">
            <v>632.44800000000009</v>
          </cell>
          <cell r="G85">
            <v>427.488</v>
          </cell>
          <cell r="H85">
            <v>3628.8</v>
          </cell>
          <cell r="I85">
            <v>2425.6965</v>
          </cell>
          <cell r="J85">
            <v>131.05000000000001</v>
          </cell>
          <cell r="L85">
            <v>5.13</v>
          </cell>
          <cell r="N85">
            <v>19353.599999999995</v>
          </cell>
        </row>
      </sheetData>
      <sheetData sheetId="1"/>
      <sheetData sheetId="2">
        <row r="18">
          <cell r="B18">
            <v>0.89380000000000004</v>
          </cell>
        </row>
        <row r="35">
          <cell r="B35">
            <v>1.5874999999999999</v>
          </cell>
        </row>
        <row r="58">
          <cell r="B58">
            <v>1.0800000000000001E-2</v>
          </cell>
        </row>
        <row r="65">
          <cell r="B65">
            <v>1.34E-2</v>
          </cell>
        </row>
        <row r="72">
          <cell r="B72">
            <v>9.9599999999999994E-2</v>
          </cell>
        </row>
        <row r="78">
          <cell r="B78">
            <v>7.9899999999999999E-2</v>
          </cell>
        </row>
        <row r="79">
          <cell r="B79">
            <v>4.1000000000000003E-3</v>
          </cell>
        </row>
        <row r="90">
          <cell r="B90">
            <v>1.1422000000000001</v>
          </cell>
        </row>
        <row r="159">
          <cell r="B159">
            <v>0.66920000000000002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лан-факт"/>
      <sheetName val="свод."/>
      <sheetName val="2021"/>
    </sheetNames>
    <sheetDataSet>
      <sheetData sheetId="0">
        <row r="165">
          <cell r="F165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workbookViewId="0">
      <selection activeCell="A2" sqref="A2"/>
    </sheetView>
  </sheetViews>
  <sheetFormatPr defaultRowHeight="15"/>
  <cols>
    <col min="1" max="1" width="4.42578125" bestFit="1" customWidth="1"/>
    <col min="2" max="2" width="58.5703125" customWidth="1"/>
    <col min="3" max="3" width="12.42578125" customWidth="1"/>
    <col min="4" max="4" width="12.28515625" customWidth="1"/>
  </cols>
  <sheetData>
    <row r="1" spans="1:4" ht="43.5" customHeight="1">
      <c r="A1" s="1" t="s">
        <v>0</v>
      </c>
      <c r="B1" s="1"/>
      <c r="C1" s="1"/>
      <c r="D1" s="1"/>
    </row>
    <row r="2" spans="1:4" ht="63">
      <c r="A2" s="2" t="s">
        <v>1</v>
      </c>
      <c r="B2" s="3" t="s">
        <v>2</v>
      </c>
      <c r="C2" s="3" t="s">
        <v>3</v>
      </c>
      <c r="D2" s="3" t="s">
        <v>4</v>
      </c>
    </row>
    <row r="3" spans="1:4" ht="31.5">
      <c r="A3" s="4" t="s">
        <v>5</v>
      </c>
      <c r="B3" s="5" t="s">
        <v>6</v>
      </c>
      <c r="C3" s="6">
        <f>C4+C5+C6+C7+C8+C9+C10</f>
        <v>2.6891000000000003</v>
      </c>
      <c r="D3" s="6">
        <f>D4+D5+D6+D7+D8+D9+D10</f>
        <v>4.4432925707173849</v>
      </c>
    </row>
    <row r="4" spans="1:4" ht="15.75">
      <c r="A4" s="7" t="s">
        <v>7</v>
      </c>
      <c r="B4" s="8" t="s">
        <v>8</v>
      </c>
      <c r="C4" s="9">
        <f>[1]план!B18</f>
        <v>0.89380000000000004</v>
      </c>
      <c r="D4" s="10">
        <f>[1]управление!D85/[1]управление!C4/12*1.2</f>
        <v>1.6661513870509614</v>
      </c>
    </row>
    <row r="5" spans="1:4" ht="15.75">
      <c r="A5" s="7" t="s">
        <v>9</v>
      </c>
      <c r="B5" s="8" t="s">
        <v>10</v>
      </c>
      <c r="C5" s="9">
        <f>[1]план!B35</f>
        <v>1.5874999999999999</v>
      </c>
      <c r="D5" s="10">
        <f>[1]управление!E85/[1]управление!C4/12*1.2</f>
        <v>2.4988861623522403</v>
      </c>
    </row>
    <row r="6" spans="1:4" ht="15.75">
      <c r="A6" s="7" t="s">
        <v>11</v>
      </c>
      <c r="B6" s="8" t="s">
        <v>12</v>
      </c>
      <c r="C6" s="9">
        <f>[1]план!B58</f>
        <v>1.0800000000000001E-2</v>
      </c>
      <c r="D6" s="10">
        <f>[1]управление!F85/[1]управление!C4/12*1.2</f>
        <v>2.4288490341410961E-2</v>
      </c>
    </row>
    <row r="7" spans="1:4" ht="15.75">
      <c r="A7" s="7" t="s">
        <v>13</v>
      </c>
      <c r="B7" s="8" t="s">
        <v>14</v>
      </c>
      <c r="C7" s="9">
        <f>[1]план!B65</f>
        <v>1.34E-2</v>
      </c>
      <c r="D7" s="10">
        <f>[1]управление!G85/[1]управление!C4/12*1.2</f>
        <v>1.6417220323361112E-2</v>
      </c>
    </row>
    <row r="8" spans="1:4" ht="15.75">
      <c r="A8" s="7" t="s">
        <v>15</v>
      </c>
      <c r="B8" s="8" t="s">
        <v>16</v>
      </c>
      <c r="C8" s="9">
        <f>[1]план!B72</f>
        <v>9.9599999999999994E-2</v>
      </c>
      <c r="D8" s="10">
        <f>[1]управление!H85/[1]управление!C4/12*1.2</f>
        <v>0.13936019048350551</v>
      </c>
    </row>
    <row r="9" spans="1:4" ht="31.5">
      <c r="A9" s="7" t="s">
        <v>17</v>
      </c>
      <c r="B9" s="8" t="s">
        <v>18</v>
      </c>
      <c r="C9" s="9">
        <f>[1]план!B78</f>
        <v>7.9899999999999999E-2</v>
      </c>
      <c r="D9" s="10">
        <f>[1]управление!I85/[1]управление!C4/12*1.2</f>
        <v>9.3156284803563888E-2</v>
      </c>
    </row>
    <row r="10" spans="1:4" ht="47.25">
      <c r="A10" s="7" t="s">
        <v>19</v>
      </c>
      <c r="B10" s="8" t="s">
        <v>20</v>
      </c>
      <c r="C10" s="9">
        <f>[1]план!B79</f>
        <v>4.1000000000000003E-3</v>
      </c>
      <c r="D10" s="10">
        <f>[1]управление!J85/[1]управление!C4/12*1.2</f>
        <v>5.0328353623411036E-3</v>
      </c>
    </row>
    <row r="11" spans="1:4" ht="31.5">
      <c r="A11" s="4" t="s">
        <v>21</v>
      </c>
      <c r="B11" s="5" t="s">
        <v>22</v>
      </c>
      <c r="C11" s="11">
        <f>C12</f>
        <v>1.1422000000000001</v>
      </c>
      <c r="D11" s="6">
        <f>D12</f>
        <v>1.9701217404662235E-4</v>
      </c>
    </row>
    <row r="12" spans="1:4" ht="31.5">
      <c r="A12" s="7" t="s">
        <v>23</v>
      </c>
      <c r="B12" s="8" t="s">
        <v>24</v>
      </c>
      <c r="C12" s="9">
        <f>[1]план!B90</f>
        <v>1.1422000000000001</v>
      </c>
      <c r="D12" s="10">
        <f>[1]управление!L85/[1]управление!C4/12*1.2</f>
        <v>1.9701217404662235E-4</v>
      </c>
    </row>
    <row r="13" spans="1:4" ht="31.5">
      <c r="A13" s="4" t="s">
        <v>25</v>
      </c>
      <c r="B13" s="5" t="s">
        <v>26</v>
      </c>
      <c r="C13" s="11">
        <f>C14</f>
        <v>0.66920000000000002</v>
      </c>
      <c r="D13" s="6">
        <f>D14</f>
        <v>0.74325434924536249</v>
      </c>
    </row>
    <row r="14" spans="1:4" ht="15.75">
      <c r="A14" s="7" t="s">
        <v>27</v>
      </c>
      <c r="B14" s="8" t="s">
        <v>28</v>
      </c>
      <c r="C14" s="9">
        <f>[1]план!B159</f>
        <v>0.66920000000000002</v>
      </c>
      <c r="D14" s="10">
        <f>[1]управление!N85/[1]управление!C4/12*1.2</f>
        <v>0.74325434924536249</v>
      </c>
    </row>
    <row r="15" spans="1:4" ht="15.75">
      <c r="A15" s="4" t="s">
        <v>29</v>
      </c>
      <c r="B15" s="5" t="s">
        <v>30</v>
      </c>
      <c r="C15" s="11">
        <v>0</v>
      </c>
      <c r="D15" s="6">
        <f>'[2]план-факт'!F165</f>
        <v>0</v>
      </c>
    </row>
    <row r="16" spans="1:4" ht="15.75">
      <c r="A16" s="4"/>
      <c r="B16" s="5" t="s">
        <v>31</v>
      </c>
      <c r="C16" s="6">
        <f>C13+C11+C3</f>
        <v>4.5005000000000006</v>
      </c>
      <c r="D16" s="6">
        <f>D13+D11+D3</f>
        <v>5.1867439321367943</v>
      </c>
    </row>
    <row r="17" spans="1:5" ht="15.75">
      <c r="A17" s="12"/>
      <c r="B17" s="13"/>
      <c r="C17" s="13"/>
      <c r="D17" s="12"/>
    </row>
    <row r="18" spans="1:5" ht="15.75">
      <c r="A18" s="14"/>
      <c r="B18" s="15" t="s">
        <v>32</v>
      </c>
      <c r="C18" s="15"/>
      <c r="D18" s="16">
        <f>[1]управление!C4</f>
        <v>2603.9</v>
      </c>
    </row>
    <row r="19" spans="1:5" ht="15.75">
      <c r="A19" s="14"/>
      <c r="B19" s="15" t="s">
        <v>33</v>
      </c>
      <c r="C19" s="15"/>
      <c r="D19" s="16">
        <f>D18*D16*12</f>
        <v>162069.15029869199</v>
      </c>
    </row>
    <row r="20" spans="1:5" ht="15.75">
      <c r="A20" s="17"/>
      <c r="B20" s="18" t="s">
        <v>34</v>
      </c>
      <c r="C20" s="17"/>
      <c r="D20" s="19">
        <f>[1]управление!C84*1.2</f>
        <v>127701.41</v>
      </c>
      <c r="E20" s="17"/>
    </row>
    <row r="21" spans="1:5" ht="15.75">
      <c r="A21" s="17"/>
      <c r="B21" s="18" t="s">
        <v>35</v>
      </c>
      <c r="C21" s="17"/>
      <c r="D21" s="19">
        <f>[1]управление!C83*1.2</f>
        <v>150868.32</v>
      </c>
      <c r="E21" s="17"/>
    </row>
    <row r="22" spans="1:5" ht="15.75">
      <c r="A22" s="17"/>
      <c r="B22" s="20"/>
      <c r="C22" s="20"/>
      <c r="D22" s="19"/>
      <c r="E22" s="17"/>
    </row>
    <row r="23" spans="1:5" ht="15.75">
      <c r="B23" s="18"/>
      <c r="D23" s="19"/>
      <c r="E23" s="17"/>
    </row>
    <row r="24" spans="1:5" ht="15.75">
      <c r="E24" s="17"/>
    </row>
  </sheetData>
  <mergeCells count="2">
    <mergeCell ref="A1:D1"/>
    <mergeCell ref="B22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2024-10-31T12:22:17Z</dcterms:created>
  <dcterms:modified xsi:type="dcterms:W3CDTF">2024-10-31T12:22:31Z</dcterms:modified>
</cp:coreProperties>
</file>